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osonohy\2025 ZS Bosonohy\zadávací podklady 2026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SO02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'SO02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'SO02 01 Pol'!$A$1:$X$64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1" i="1" l="1"/>
  <c r="I49" i="1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3" i="12"/>
  <c r="I13" i="12"/>
  <c r="K13" i="12"/>
  <c r="M13" i="12"/>
  <c r="O13" i="12"/>
  <c r="Q13" i="12"/>
  <c r="V13" i="12"/>
  <c r="G15" i="12"/>
  <c r="G12" i="12" s="1"/>
  <c r="I50" i="1" s="1"/>
  <c r="I15" i="12"/>
  <c r="K15" i="12"/>
  <c r="O15" i="12"/>
  <c r="Q15" i="12"/>
  <c r="V15" i="12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4" i="12"/>
  <c r="I24" i="12"/>
  <c r="K24" i="12"/>
  <c r="M24" i="12"/>
  <c r="O24" i="12"/>
  <c r="Q24" i="12"/>
  <c r="V24" i="12"/>
  <c r="G26" i="12"/>
  <c r="M26" i="12" s="1"/>
  <c r="I26" i="12"/>
  <c r="K26" i="12"/>
  <c r="O26" i="12"/>
  <c r="Q26" i="12"/>
  <c r="V26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5" i="12"/>
  <c r="M35" i="12" s="1"/>
  <c r="I35" i="12"/>
  <c r="K35" i="12"/>
  <c r="O35" i="12"/>
  <c r="Q35" i="12"/>
  <c r="V35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3" i="12"/>
  <c r="G44" i="12"/>
  <c r="I44" i="12"/>
  <c r="I43" i="12" s="1"/>
  <c r="K44" i="12"/>
  <c r="M44" i="12"/>
  <c r="O44" i="12"/>
  <c r="Q44" i="12"/>
  <c r="Q43" i="12" s="1"/>
  <c r="V44" i="12"/>
  <c r="G46" i="12"/>
  <c r="M46" i="12" s="1"/>
  <c r="I46" i="12"/>
  <c r="K46" i="12"/>
  <c r="K43" i="12" s="1"/>
  <c r="O46" i="12"/>
  <c r="O43" i="12" s="1"/>
  <c r="Q46" i="12"/>
  <c r="V46" i="12"/>
  <c r="V43" i="12" s="1"/>
  <c r="G48" i="12"/>
  <c r="I48" i="12"/>
  <c r="K48" i="12"/>
  <c r="M48" i="12"/>
  <c r="O48" i="12"/>
  <c r="Q48" i="12"/>
  <c r="V48" i="12"/>
  <c r="G49" i="12"/>
  <c r="M49" i="12" s="1"/>
  <c r="I49" i="12"/>
  <c r="K49" i="12"/>
  <c r="O49" i="12"/>
  <c r="Q49" i="12"/>
  <c r="V49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AE54" i="12"/>
  <c r="F41" i="1" s="1"/>
  <c r="AF54" i="12"/>
  <c r="G40" i="1" s="1"/>
  <c r="I20" i="1"/>
  <c r="I19" i="1"/>
  <c r="I18" i="1"/>
  <c r="I16" i="1"/>
  <c r="I17" i="1" l="1"/>
  <c r="I52" i="1"/>
  <c r="J51" i="1" s="1"/>
  <c r="Q12" i="12"/>
  <c r="I12" i="12"/>
  <c r="G39" i="1"/>
  <c r="G42" i="1" s="1"/>
  <c r="G25" i="1" s="1"/>
  <c r="A25" i="1" s="1"/>
  <c r="G41" i="1"/>
  <c r="H41" i="1" s="1"/>
  <c r="I41" i="1" s="1"/>
  <c r="V12" i="12"/>
  <c r="F40" i="1"/>
  <c r="H40" i="1" s="1"/>
  <c r="I40" i="1" s="1"/>
  <c r="G54" i="12"/>
  <c r="K12" i="12"/>
  <c r="O12" i="12"/>
  <c r="F39" i="1"/>
  <c r="J50" i="1"/>
  <c r="J49" i="1"/>
  <c r="A26" i="1"/>
  <c r="G26" i="1"/>
  <c r="M43" i="12"/>
  <c r="M15" i="12"/>
  <c r="M12" i="12" s="1"/>
  <c r="I21" i="1"/>
  <c r="J28" i="1"/>
  <c r="J26" i="1"/>
  <c r="G38" i="1"/>
  <c r="F38" i="1"/>
  <c r="J23" i="1"/>
  <c r="J24" i="1"/>
  <c r="J25" i="1"/>
  <c r="J27" i="1"/>
  <c r="E26" i="1"/>
  <c r="J52" i="1" l="1"/>
  <c r="H39" i="1"/>
  <c r="F42" i="1"/>
  <c r="G23" i="1" l="1"/>
  <c r="A23" i="1" s="1"/>
  <c r="G28" i="1"/>
  <c r="I39" i="1"/>
  <c r="I42" i="1" s="1"/>
  <c r="H42" i="1"/>
  <c r="J40" i="1" l="1"/>
  <c r="J39" i="1"/>
  <c r="J42" i="1" s="1"/>
  <c r="J41" i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<sst xmlns="http://schemas.openxmlformats.org/spreadsheetml/2006/main" count="330" uniqueCount="174">
  <si>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</si>
  <si>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</si>
  <si>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</si>
  <si>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</si>
  <si>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</si>
  <si>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</si>
  <si>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</si>
  <si>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</si>
  <si>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</si>
  <si>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</si>
  <si>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</si>
  <si>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</si>
  <si>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</si>
  <si>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</si>
  <si>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</si>
  <si>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</si>
  <si>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</si>
  <si>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</si>
  <si>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</si>
  <si>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</si>
  <si>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</si>
  <si>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</si>
  <si>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</si>
  <si>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</si>
  <si>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</si>
  <si>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</si>
  <si>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</si>
  <si>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</si>
  <si>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</si>
  <si>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</si>
  <si>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</si>
  <si>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</si>
  <si>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</si>
  <si>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</si>
  <si>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</si>
  <si>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</si>
  <si>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</si>
  <si>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</si>
  <si>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</si>
  <si>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</si>
  <si>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</si>
  <si>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</si>
  <si>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</si>
  <si>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</si>
  <si>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Výměna PVC učebna podkroví</t>
  </si>
  <si>
    <t>SO02</t>
  </si>
  <si>
    <t>Objekt:</t>
  </si>
  <si>
    <t>Rozpočet:</t>
  </si>
  <si>
    <t>0022025</t>
  </si>
  <si>
    <t>Opravy podlah ZŠ Bosonohy</t>
  </si>
  <si>
    <t>Stavba</t>
  </si>
  <si>
    <t>Celkem za stavbu</t>
  </si>
  <si>
    <t>CZK</t>
  </si>
  <si>
    <t>Rekapitulace dílů</t>
  </si>
  <si>
    <t>Typ dílu</t>
  </si>
  <si>
    <t>96</t>
  </si>
  <si>
    <t>Bourání konstrukcí</t>
  </si>
  <si>
    <t>776</t>
  </si>
  <si>
    <t>Podlahy povlakové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</si>
  <si>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</si>
  <si>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</si>
  <si>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</si>
  <si>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</si>
  <si>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</si>
  <si>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</si>
  <si>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</si>
  <si>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</si>
  <si>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</si>
  <si>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</si>
  <si>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</si>
  <si>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</si>
  <si>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</si>
  <si>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</si>
  <si>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</si>
  <si>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</si>
  <si>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</si>
  <si>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</si>
  <si>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</si>
  <si>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</si>
  <si>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</si>
  <si>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</si>
  <si>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</si>
  <si>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</si>
  <si>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</si>
  <si>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</si>
  <si>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</si>
  <si>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</si>
  <si>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</si>
  <si>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</si>
  <si>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</si>
  <si>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</si>
  <si>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965048515R00</t>
  </si>
  <si>
    <t>Broušení betonových povrchů do tl. 5 mm</t>
  </si>
  <si>
    <t>m2</t>
  </si>
  <si>
    <t>RTS 20/ I</t>
  </si>
  <si>
    <t>RTS 26/ I</t>
  </si>
  <si>
    <t>Práce</t>
  </si>
  <si>
    <t>POL1_</t>
  </si>
  <si>
    <t>odhad 30 % dopř.se : 69,225*0,3</t>
  </si>
  <si>
    <t>VV</t>
  </si>
  <si>
    <t xml:space="preserve">dopřesní se dle skutečnost : </t>
  </si>
  <si>
    <t>776101101R00</t>
  </si>
  <si>
    <t>Vysávání podlah prům.vysavačem pod povlak.podlahy</t>
  </si>
  <si>
    <t>69,225</t>
  </si>
  <si>
    <t>776101115R00</t>
  </si>
  <si>
    <t>Vyrovnání podkladů samonivelační hmotou</t>
  </si>
  <si>
    <t>776101121R00</t>
  </si>
  <si>
    <t>Provedení penetrace podkladu pod povlakové podlahové krytiny a samonivelační hmoty</t>
  </si>
  <si>
    <t>7,1*9,75</t>
  </si>
  <si>
    <t>776401800R00</t>
  </si>
  <si>
    <t>Demontáž soklíků nebo lišt, pryžových nebo z PVC</t>
  </si>
  <si>
    <t>m</t>
  </si>
  <si>
    <t>Začátek provozního součtu</t>
  </si>
  <si>
    <t xml:space="preserve">  7,1*2+9,75*2</t>
  </si>
  <si>
    <t>Konec provozního součtu</t>
  </si>
  <si>
    <t>na niky odhad : 33,7*1,4</t>
  </si>
  <si>
    <t>776421100R00</t>
  </si>
  <si>
    <t>Lepení podlahových soklíků z PVC a vinylu</t>
  </si>
  <si>
    <t>47,18</t>
  </si>
  <si>
    <t>776421300R00</t>
  </si>
  <si>
    <t>Montáž fabionů k PVC podlahám do v.100 mm</t>
  </si>
  <si>
    <t>včetně vytažení a nalepení povlakové krytiny na stěnu.</t>
  </si>
  <si>
    <t>POP</t>
  </si>
  <si>
    <t>776511810RT1</t>
  </si>
  <si>
    <t>Odstranění PVC a koberců lepených bez podložky z ploch nad 20 m2</t>
  </si>
  <si>
    <t>776521100R00</t>
  </si>
  <si>
    <t>Lepení povlakových podlah z pásů PVC na lepidlo</t>
  </si>
  <si>
    <t>28342451R</t>
  </si>
  <si>
    <t>Fabion pro sokl, PVC černá, 25 x25 mm, 25 m</t>
  </si>
  <si>
    <t>SPCM</t>
  </si>
  <si>
    <t>Specifikace</t>
  </si>
  <si>
    <t>POL3_</t>
  </si>
  <si>
    <t>47,18*1,15</t>
  </si>
  <si>
    <t>284122076R</t>
  </si>
  <si>
    <t>Podlahovina vinylová homogenní tl. 2  mm</t>
  </si>
  <si>
    <t>plocha : 69,225*1,1</t>
  </si>
  <si>
    <t>sokly : 47,18*0,13*1,15</t>
  </si>
  <si>
    <t>58581302R</t>
  </si>
  <si>
    <t>Samonivelační stěrka - materiál tl.6 mm</t>
  </si>
  <si>
    <t>kg</t>
  </si>
  <si>
    <t>odhad 6 mm : 69,225*1,6*6</t>
  </si>
  <si>
    <t>776-01</t>
  </si>
  <si>
    <t>Zakončení sokl na stěně - zapravení tmelem</t>
  </si>
  <si>
    <t xml:space="preserve">m     </t>
  </si>
  <si>
    <t>Vlastní</t>
  </si>
  <si>
    <t>Indiv</t>
  </si>
  <si>
    <t>33,7</t>
  </si>
  <si>
    <t>998776203R00</t>
  </si>
  <si>
    <t>Přesun hmot pro podlahy povlakové, výšky do 24 m</t>
  </si>
  <si>
    <t>Přesun hmot</t>
  </si>
  <si>
    <t>POL7_</t>
  </si>
  <si>
    <t>979990181R00</t>
  </si>
  <si>
    <t>Poplatek za skládku suti - PVC podlahová krytina</t>
  </si>
  <si>
    <t>t</t>
  </si>
  <si>
    <t>0,24606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</si>
  <si>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</si>
  <si>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</si>
  <si>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</si>
  <si>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</si>
  <si>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</si>
  <si>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</si>
  <si>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</si>
  <si>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</si>
  <si>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</si>
  <si>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</si>
  <si>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</si>
  <si>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979999998R00</t>
  </si>
  <si>
    <t>Poplatek za ukládku suť do 5 % příměsí (skup.170107)</t>
  </si>
  <si>
    <t>RTS 25/ I</t>
  </si>
  <si>
    <t>0,26167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</si>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</sst>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13" zoomScaleNormal="100" zoomScaleSheetLayoutView="75" workbookViewId="0">
      <selection activeCell="E23" sqref="E23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46</v>
      </c>
      <c r="C3" s="113"/>
      <c r="D3" s="119" t="s">
        <v>45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5">
      <c r="A4" s="111">
        <v>2238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SUMIF(F49:F51,A16,I49:I51)+SUMIF(F49:F51,"PSU",I49:I51)</f>
        <v>0</v>
      </c>
      <c r="J16" s="85"/>
    </row>
    <row r="17" spans="1:10" ht="23.25" customHeight="1" x14ac:dyDescent="0.25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SUMIF(F49:F51,A17,I49:I51)</f>
        <v>0</v>
      </c>
      <c r="J17" s="85"/>
    </row>
    <row r="18" spans="1:10" ht="23.25" customHeight="1" x14ac:dyDescent="0.25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SUMIF(F49:F51,A18,I49:I51)</f>
        <v>0</v>
      </c>
      <c r="J18" s="85"/>
    </row>
    <row r="19" spans="1:10" ht="23.25" customHeight="1" x14ac:dyDescent="0.25">
      <c r="A19" s="196" t="s">
        <v>62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SUMIF(F49:F51,A19,I49:I51)</f>
        <v>0</v>
      </c>
      <c r="J19" s="85"/>
    </row>
    <row r="20" spans="1:10" ht="23.25" customHeight="1" x14ac:dyDescent="0.25">
      <c r="A20" s="196" t="s">
        <v>63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SUMIF(F49:F51,A20,I49:I51)</f>
        <v>0</v>
      </c>
      <c r="J20" s="85"/>
    </row>
    <row r="21" spans="1:10" ht="23.25" customHeight="1" x14ac:dyDescent="0.3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A27</f>
        <v>0</v>
      </c>
      <c r="H29" s="174"/>
      <c r="I29" s="174"/>
      <c r="J29" s="175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5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5">
      <c r="A39" s="137">
        <v>1</v>
      </c>
      <c r="B39" s="147" t="s">
        <v>50</v>
      </c>
      <c r="C39" s="148"/>
      <c r="D39" s="148"/>
      <c r="E39" s="148"/>
      <c r="F39" s="149">
        <f>'SO02 01 Pol'!AE54</f>
        <v>0</v>
      </c>
      <c r="G39" s="150">
        <f>'SO02 01 Pol'!AF54</f>
        <v>0</v>
      </c>
      <c r="H39" s="151">
        <f>(F39*SazbaDPH1/100)+(G39*SazbaDPH2/100)</f>
        <v>0</v>
      </c>
      <c r="I39" s="151">
        <f>F39+G39+H39</f>
        <v>0</v>
      </c>
      <c r="J39" s="152" t="str">
        <f>IF(CenaCelkemVypocet=0,"",I39/CenaCelkemVypocet*100)</f>
        <v/>
      </c>
    </row>
    <row r="40" spans="1:10" ht="25.5" hidden="1" customHeight="1" x14ac:dyDescent="0.25">
      <c r="A40" s="137">
        <v>2</v>
      </c>
      <c r="B40" s="153" t="s">
        <v>45</v>
      </c>
      <c r="C40" s="154" t="s">
        <v>44</v>
      </c>
      <c r="D40" s="154"/>
      <c r="E40" s="154"/>
      <c r="F40" s="155">
        <f>'SO02 01 Pol'!AE54</f>
        <v>0</v>
      </c>
      <c r="G40" s="156">
        <f>'SO02 01 Pol'!AF54</f>
        <v>0</v>
      </c>
      <c r="H40" s="156">
        <f>(F40*SazbaDPH1/100)+(G40*SazbaDPH2/100)</f>
        <v>0</v>
      </c>
      <c r="I40" s="156">
        <f>F40+G40+H40</f>
        <v>0</v>
      </c>
      <c r="J40" s="157" t="str">
        <f>IF(CenaCelkemVypocet=0,"",I40/CenaCelkemVypocet*100)</f>
        <v/>
      </c>
    </row>
    <row r="41" spans="1:10" ht="25.5" hidden="1" customHeight="1" x14ac:dyDescent="0.25">
      <c r="A41" s="137">
        <v>3</v>
      </c>
      <c r="B41" s="158" t="s">
        <v>43</v>
      </c>
      <c r="C41" s="148" t="s">
        <v>44</v>
      </c>
      <c r="D41" s="148"/>
      <c r="E41" s="148"/>
      <c r="F41" s="159">
        <f>'SO02 01 Pol'!AE54</f>
        <v>0</v>
      </c>
      <c r="G41" s="151">
        <f>'SO02 01 Pol'!AF54</f>
        <v>0</v>
      </c>
      <c r="H41" s="151">
        <f>(F41*SazbaDPH1/100)+(G41*SazbaDPH2/100)</f>
        <v>0</v>
      </c>
      <c r="I41" s="151">
        <f>F41+G41+H41</f>
        <v>0</v>
      </c>
      <c r="J41" s="152" t="str">
        <f>IF(CenaCelkemVypocet=0,"",I41/CenaCelkemVypocet*100)</f>
        <v/>
      </c>
    </row>
    <row r="42" spans="1:10" ht="25.5" hidden="1" customHeight="1" x14ac:dyDescent="0.25">
      <c r="A42" s="137"/>
      <c r="B42" s="160" t="s">
        <v>51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5" x14ac:dyDescent="0.35">
      <c r="B46" s="176" t="s">
        <v>53</v>
      </c>
    </row>
    <row r="48" spans="1:10" ht="25.5" customHeight="1" x14ac:dyDescent="0.25">
      <c r="A48" s="178"/>
      <c r="B48" s="181" t="s">
        <v>18</v>
      </c>
      <c r="C48" s="181" t="s">
        <v>6</v>
      </c>
      <c r="D48" s="182"/>
      <c r="E48" s="182"/>
      <c r="F48" s="183" t="s">
        <v>54</v>
      </c>
      <c r="G48" s="183"/>
      <c r="H48" s="183"/>
      <c r="I48" s="183" t="s">
        <v>31</v>
      </c>
      <c r="J48" s="183" t="s">
        <v>0</v>
      </c>
    </row>
    <row r="49" spans="1:10" ht="36.75" customHeight="1" x14ac:dyDescent="0.25">
      <c r="A49" s="179"/>
      <c r="B49" s="184" t="s">
        <v>55</v>
      </c>
      <c r="C49" s="185" t="s">
        <v>56</v>
      </c>
      <c r="D49" s="186"/>
      <c r="E49" s="186"/>
      <c r="F49" s="192" t="s">
        <v>26</v>
      </c>
      <c r="G49" s="193"/>
      <c r="H49" s="193"/>
      <c r="I49" s="193">
        <f>'SO02 01 Pol'!G8</f>
        <v>0</v>
      </c>
      <c r="J49" s="190" t="str">
        <f>IF(I52=0,"",I49/I52*100)</f>
        <v/>
      </c>
    </row>
    <row r="50" spans="1:10" ht="36.75" customHeight="1" x14ac:dyDescent="0.25">
      <c r="A50" s="179"/>
      <c r="B50" s="184" t="s">
        <v>57</v>
      </c>
      <c r="C50" s="185" t="s">
        <v>58</v>
      </c>
      <c r="D50" s="186"/>
      <c r="E50" s="186"/>
      <c r="F50" s="192" t="s">
        <v>27</v>
      </c>
      <c r="G50" s="193"/>
      <c r="H50" s="193"/>
      <c r="I50" s="193">
        <f>'SO02 01 Pol'!G12</f>
        <v>0</v>
      </c>
      <c r="J50" s="190" t="str">
        <f>IF(I52=0,"",I50/I52*100)</f>
        <v/>
      </c>
    </row>
    <row r="51" spans="1:10" ht="36.75" customHeight="1" x14ac:dyDescent="0.25">
      <c r="A51" s="179"/>
      <c r="B51" s="184" t="s">
        <v>59</v>
      </c>
      <c r="C51" s="185" t="s">
        <v>60</v>
      </c>
      <c r="D51" s="186"/>
      <c r="E51" s="186"/>
      <c r="F51" s="192" t="s">
        <v>61</v>
      </c>
      <c r="G51" s="193"/>
      <c r="H51" s="193"/>
      <c r="I51" s="193">
        <f>'SO02 01 Pol'!G43</f>
        <v>0</v>
      </c>
      <c r="J51" s="190" t="str">
        <f>IF(I52=0,"",I51/I52*100)</f>
        <v/>
      </c>
    </row>
    <row r="52" spans="1:10" ht="25.5" customHeight="1" x14ac:dyDescent="0.25">
      <c r="A52" s="180"/>
      <c r="B52" s="187" t="s">
        <v>1</v>
      </c>
      <c r="C52" s="188"/>
      <c r="D52" s="189"/>
      <c r="E52" s="189"/>
      <c r="F52" s="194"/>
      <c r="G52" s="195"/>
      <c r="H52" s="195"/>
      <c r="I52" s="195">
        <f>SUM(I49:I51)</f>
        <v>0</v>
      </c>
      <c r="J52" s="191">
        <f>SUM(J49:J51)</f>
        <v>0</v>
      </c>
    </row>
    <row r="53" spans="1:10" x14ac:dyDescent="0.25">
      <c r="F53" s="135"/>
      <c r="G53" s="135"/>
      <c r="H53" s="135"/>
      <c r="I53" s="135"/>
      <c r="J53" s="136"/>
    </row>
    <row r="54" spans="1:10" x14ac:dyDescent="0.25">
      <c r="F54" s="135"/>
      <c r="G54" s="135"/>
      <c r="H54" s="135"/>
      <c r="I54" s="135"/>
      <c r="J54" s="136"/>
    </row>
    <row r="55" spans="1:10" x14ac:dyDescent="0.25">
      <c r="F55" s="135"/>
      <c r="G55" s="135"/>
      <c r="H55" s="135"/>
      <c r="I55" s="135"/>
      <c r="J55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0:E50"/>
    <mergeCell ref="C51:E51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5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5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5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E43" sqref="E43"/>
    </sheetView>
  </sheetViews>
  <sheetFormatPr defaultRowHeight="12.5" outlineLevelRow="1" x14ac:dyDescent="0.25"/>
  <cols>
    <col min="1" max="1" width="3.36328125" customWidth="1"/>
    <col min="2" max="2" width="12.453125" style="177" customWidth="1"/>
    <col min="3" max="3" width="38.1796875" style="177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197" t="s">
        <v>7</v>
      </c>
      <c r="B1" s="197"/>
      <c r="C1" s="197"/>
      <c r="D1" s="197"/>
      <c r="E1" s="197"/>
      <c r="F1" s="197"/>
      <c r="G1" s="197"/>
      <c r="AG1" t="s">
        <v>64</v>
      </c>
    </row>
    <row r="2" spans="1:60" ht="25" customHeight="1" x14ac:dyDescent="0.25">
      <c r="A2" s="198" t="s">
        <v>8</v>
      </c>
      <c r="B2" s="49" t="s">
        <v>48</v>
      </c>
      <c r="C2" s="201" t="s">
        <v>49</v>
      </c>
      <c r="D2" s="199"/>
      <c r="E2" s="199"/>
      <c r="F2" s="199"/>
      <c r="G2" s="200"/>
      <c r="AG2" t="s">
        <v>65</v>
      </c>
    </row>
    <row r="3" spans="1:60" ht="25" customHeight="1" x14ac:dyDescent="0.25">
      <c r="A3" s="198" t="s">
        <v>9</v>
      </c>
      <c r="B3" s="49" t="s">
        <v>45</v>
      </c>
      <c r="C3" s="201" t="s">
        <v>44</v>
      </c>
      <c r="D3" s="199"/>
      <c r="E3" s="199"/>
      <c r="F3" s="199"/>
      <c r="G3" s="200"/>
      <c r="AC3" s="177" t="s">
        <v>65</v>
      </c>
      <c r="AG3" t="s">
        <v>66</v>
      </c>
    </row>
    <row r="4" spans="1:60" ht="25" customHeight="1" x14ac:dyDescent="0.25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67</v>
      </c>
    </row>
    <row r="5" spans="1:60" x14ac:dyDescent="0.25">
      <c r="D5" s="10"/>
    </row>
    <row r="6" spans="1:60" ht="37.5" x14ac:dyDescent="0.25">
      <c r="A6" s="208" t="s">
        <v>68</v>
      </c>
      <c r="B6" s="210" t="s">
        <v>69</v>
      </c>
      <c r="C6" s="210" t="s">
        <v>70</v>
      </c>
      <c r="D6" s="209" t="s">
        <v>71</v>
      </c>
      <c r="E6" s="208" t="s">
        <v>72</v>
      </c>
      <c r="F6" s="207" t="s">
        <v>73</v>
      </c>
      <c r="G6" s="208" t="s">
        <v>31</v>
      </c>
      <c r="H6" s="211" t="s">
        <v>32</v>
      </c>
      <c r="I6" s="211" t="s">
        <v>74</v>
      </c>
      <c r="J6" s="211" t="s">
        <v>33</v>
      </c>
      <c r="K6" s="211" t="s">
        <v>75</v>
      </c>
      <c r="L6" s="211" t="s">
        <v>76</v>
      </c>
      <c r="M6" s="211" t="s">
        <v>77</v>
      </c>
      <c r="N6" s="211" t="s">
        <v>78</v>
      </c>
      <c r="O6" s="211" t="s">
        <v>79</v>
      </c>
      <c r="P6" s="211" t="s">
        <v>80</v>
      </c>
      <c r="Q6" s="211" t="s">
        <v>81</v>
      </c>
      <c r="R6" s="211" t="s">
        <v>82</v>
      </c>
      <c r="S6" s="211" t="s">
        <v>83</v>
      </c>
      <c r="T6" s="211" t="s">
        <v>84</v>
      </c>
      <c r="U6" s="211" t="s">
        <v>85</v>
      </c>
      <c r="V6" s="211" t="s">
        <v>86</v>
      </c>
      <c r="W6" s="211" t="s">
        <v>87</v>
      </c>
      <c r="X6" s="211" t="s">
        <v>88</v>
      </c>
    </row>
    <row r="7" spans="1:60" hidden="1" x14ac:dyDescent="0.25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 ht="13" x14ac:dyDescent="0.25">
      <c r="A8" s="239" t="s">
        <v>89</v>
      </c>
      <c r="B8" s="240" t="s">
        <v>55</v>
      </c>
      <c r="C8" s="260" t="s">
        <v>56</v>
      </c>
      <c r="D8" s="241"/>
      <c r="E8" s="242"/>
      <c r="F8" s="243"/>
      <c r="G8" s="244">
        <f>SUMIF(AG9:AG11,"&lt;&gt;NOR",G9:G11)</f>
        <v>0</v>
      </c>
      <c r="H8" s="238"/>
      <c r="I8" s="238">
        <f>SUM(I9:I11)</f>
        <v>0</v>
      </c>
      <c r="J8" s="238"/>
      <c r="K8" s="238">
        <f>SUM(K9:K11)</f>
        <v>0</v>
      </c>
      <c r="L8" s="238"/>
      <c r="M8" s="238">
        <f>SUM(M9:M11)</f>
        <v>0</v>
      </c>
      <c r="N8" s="238"/>
      <c r="O8" s="238">
        <f>SUM(O9:O11)</f>
        <v>0</v>
      </c>
      <c r="P8" s="238"/>
      <c r="Q8" s="238">
        <f>SUM(Q9:Q11)</f>
        <v>0.26</v>
      </c>
      <c r="R8" s="238"/>
      <c r="S8" s="238"/>
      <c r="T8" s="238"/>
      <c r="U8" s="238"/>
      <c r="V8" s="238">
        <f>SUM(V9:V11)</f>
        <v>6.85</v>
      </c>
      <c r="W8" s="238"/>
      <c r="X8" s="238"/>
      <c r="AG8" t="s">
        <v>90</v>
      </c>
    </row>
    <row r="9" spans="1:60" outlineLevel="1" x14ac:dyDescent="0.25">
      <c r="A9" s="245">
        <v>1</v>
      </c>
      <c r="B9" s="246" t="s">
        <v>91</v>
      </c>
      <c r="C9" s="261" t="s">
        <v>92</v>
      </c>
      <c r="D9" s="247" t="s">
        <v>93</v>
      </c>
      <c r="E9" s="248">
        <v>20.767499999999998</v>
      </c>
      <c r="F9" s="249"/>
      <c r="G9" s="250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2">
        <v>0</v>
      </c>
      <c r="O9" s="232">
        <f>ROUND(E9*N9,2)</f>
        <v>0</v>
      </c>
      <c r="P9" s="232">
        <v>1.26E-2</v>
      </c>
      <c r="Q9" s="232">
        <f>ROUND(E9*P9,2)</f>
        <v>0.26</v>
      </c>
      <c r="R9" s="232"/>
      <c r="S9" s="232" t="s">
        <v>94</v>
      </c>
      <c r="T9" s="232" t="s">
        <v>95</v>
      </c>
      <c r="U9" s="232">
        <v>0.33</v>
      </c>
      <c r="V9" s="232">
        <f>ROUND(E9*U9,2)</f>
        <v>6.85</v>
      </c>
      <c r="W9" s="232"/>
      <c r="X9" s="232" t="s">
        <v>96</v>
      </c>
      <c r="Y9" s="212"/>
      <c r="Z9" s="212"/>
      <c r="AA9" s="212"/>
      <c r="AB9" s="212"/>
      <c r="AC9" s="212"/>
      <c r="AD9" s="212"/>
      <c r="AE9" s="212"/>
      <c r="AF9" s="212"/>
      <c r="AG9" s="212" t="s">
        <v>97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5">
      <c r="A10" s="229"/>
      <c r="B10" s="230"/>
      <c r="C10" s="262" t="s">
        <v>98</v>
      </c>
      <c r="D10" s="234"/>
      <c r="E10" s="235">
        <v>20.77</v>
      </c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12"/>
      <c r="Z10" s="212"/>
      <c r="AA10" s="212"/>
      <c r="AB10" s="212"/>
      <c r="AC10" s="212"/>
      <c r="AD10" s="212"/>
      <c r="AE10" s="212"/>
      <c r="AF10" s="212"/>
      <c r="AG10" s="212" t="s">
        <v>99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5">
      <c r="A11" s="229"/>
      <c r="B11" s="230"/>
      <c r="C11" s="262" t="s">
        <v>100</v>
      </c>
      <c r="D11" s="234"/>
      <c r="E11" s="235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12"/>
      <c r="Z11" s="212"/>
      <c r="AA11" s="212"/>
      <c r="AB11" s="212"/>
      <c r="AC11" s="212"/>
      <c r="AD11" s="212"/>
      <c r="AE11" s="212"/>
      <c r="AF11" s="212"/>
      <c r="AG11" s="212" t="s">
        <v>99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13" x14ac:dyDescent="0.25">
      <c r="A12" s="239" t="s">
        <v>89</v>
      </c>
      <c r="B12" s="240" t="s">
        <v>57</v>
      </c>
      <c r="C12" s="260" t="s">
        <v>58</v>
      </c>
      <c r="D12" s="241"/>
      <c r="E12" s="242"/>
      <c r="F12" s="243"/>
      <c r="G12" s="244">
        <f>SUMIF(AG13:AG42,"&lt;&gt;NOR",G13:G42)</f>
        <v>0</v>
      </c>
      <c r="H12" s="238"/>
      <c r="I12" s="238">
        <f>SUM(I13:I42)</f>
        <v>0</v>
      </c>
      <c r="J12" s="238"/>
      <c r="K12" s="238">
        <f>SUM(K13:K42)</f>
        <v>0</v>
      </c>
      <c r="L12" s="238"/>
      <c r="M12" s="238">
        <f>SUM(M13:M42)</f>
        <v>0</v>
      </c>
      <c r="N12" s="238"/>
      <c r="O12" s="238">
        <f>SUM(O13:O42)</f>
        <v>1.1400000000000001</v>
      </c>
      <c r="P12" s="238"/>
      <c r="Q12" s="238">
        <f>SUM(Q13:Q42)</f>
        <v>0.24</v>
      </c>
      <c r="R12" s="238"/>
      <c r="S12" s="238"/>
      <c r="T12" s="238"/>
      <c r="U12" s="238"/>
      <c r="V12" s="238">
        <f>SUM(V13:V42)</f>
        <v>67.36</v>
      </c>
      <c r="W12" s="238"/>
      <c r="X12" s="238"/>
      <c r="AG12" t="s">
        <v>90</v>
      </c>
    </row>
    <row r="13" spans="1:60" outlineLevel="1" x14ac:dyDescent="0.25">
      <c r="A13" s="245">
        <v>2</v>
      </c>
      <c r="B13" s="246" t="s">
        <v>101</v>
      </c>
      <c r="C13" s="261" t="s">
        <v>102</v>
      </c>
      <c r="D13" s="247" t="s">
        <v>93</v>
      </c>
      <c r="E13" s="248">
        <v>69.224999999999994</v>
      </c>
      <c r="F13" s="249"/>
      <c r="G13" s="250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2"/>
      <c r="S13" s="232" t="s">
        <v>94</v>
      </c>
      <c r="T13" s="232" t="s">
        <v>95</v>
      </c>
      <c r="U13" s="232">
        <v>1.6E-2</v>
      </c>
      <c r="V13" s="232">
        <f>ROUND(E13*U13,2)</f>
        <v>1.1100000000000001</v>
      </c>
      <c r="W13" s="232"/>
      <c r="X13" s="232" t="s">
        <v>96</v>
      </c>
      <c r="Y13" s="212"/>
      <c r="Z13" s="212"/>
      <c r="AA13" s="212"/>
      <c r="AB13" s="212"/>
      <c r="AC13" s="212"/>
      <c r="AD13" s="212"/>
      <c r="AE13" s="212"/>
      <c r="AF13" s="212"/>
      <c r="AG13" s="212" t="s">
        <v>97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5">
      <c r="A14" s="229"/>
      <c r="B14" s="230"/>
      <c r="C14" s="262" t="s">
        <v>103</v>
      </c>
      <c r="D14" s="234"/>
      <c r="E14" s="235">
        <v>69.22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12"/>
      <c r="Z14" s="212"/>
      <c r="AA14" s="212"/>
      <c r="AB14" s="212"/>
      <c r="AC14" s="212"/>
      <c r="AD14" s="212"/>
      <c r="AE14" s="212"/>
      <c r="AF14" s="212"/>
      <c r="AG14" s="212" t="s">
        <v>99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5">
      <c r="A15" s="245">
        <v>3</v>
      </c>
      <c r="B15" s="246" t="s">
        <v>104</v>
      </c>
      <c r="C15" s="261" t="s">
        <v>105</v>
      </c>
      <c r="D15" s="247" t="s">
        <v>93</v>
      </c>
      <c r="E15" s="248">
        <v>69.224999999999994</v>
      </c>
      <c r="F15" s="249"/>
      <c r="G15" s="250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2"/>
      <c r="S15" s="232" t="s">
        <v>94</v>
      </c>
      <c r="T15" s="232" t="s">
        <v>95</v>
      </c>
      <c r="U15" s="232">
        <v>0.14699999999999999</v>
      </c>
      <c r="V15" s="232">
        <f>ROUND(E15*U15,2)</f>
        <v>10.18</v>
      </c>
      <c r="W15" s="232"/>
      <c r="X15" s="232" t="s">
        <v>96</v>
      </c>
      <c r="Y15" s="212"/>
      <c r="Z15" s="212"/>
      <c r="AA15" s="212"/>
      <c r="AB15" s="212"/>
      <c r="AC15" s="212"/>
      <c r="AD15" s="212"/>
      <c r="AE15" s="212"/>
      <c r="AF15" s="212"/>
      <c r="AG15" s="212" t="s">
        <v>97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5">
      <c r="A16" s="229"/>
      <c r="B16" s="230"/>
      <c r="C16" s="262" t="s">
        <v>103</v>
      </c>
      <c r="D16" s="234"/>
      <c r="E16" s="235">
        <v>69.22</v>
      </c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12"/>
      <c r="Z16" s="212"/>
      <c r="AA16" s="212"/>
      <c r="AB16" s="212"/>
      <c r="AC16" s="212"/>
      <c r="AD16" s="212"/>
      <c r="AE16" s="212"/>
      <c r="AF16" s="212"/>
      <c r="AG16" s="212" t="s">
        <v>99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20" outlineLevel="1" x14ac:dyDescent="0.25">
      <c r="A17" s="245">
        <v>4</v>
      </c>
      <c r="B17" s="246" t="s">
        <v>106</v>
      </c>
      <c r="C17" s="261" t="s">
        <v>107</v>
      </c>
      <c r="D17" s="247" t="s">
        <v>93</v>
      </c>
      <c r="E17" s="248">
        <v>69.224999999999994</v>
      </c>
      <c r="F17" s="249"/>
      <c r="G17" s="250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2"/>
      <c r="S17" s="232" t="s">
        <v>94</v>
      </c>
      <c r="T17" s="232" t="s">
        <v>95</v>
      </c>
      <c r="U17" s="232">
        <v>4.5999999999999999E-2</v>
      </c>
      <c r="V17" s="232">
        <f>ROUND(E17*U17,2)</f>
        <v>3.18</v>
      </c>
      <c r="W17" s="232"/>
      <c r="X17" s="232" t="s">
        <v>96</v>
      </c>
      <c r="Y17" s="212"/>
      <c r="Z17" s="212"/>
      <c r="AA17" s="212"/>
      <c r="AB17" s="212"/>
      <c r="AC17" s="212"/>
      <c r="AD17" s="212"/>
      <c r="AE17" s="212"/>
      <c r="AF17" s="212"/>
      <c r="AG17" s="212" t="s">
        <v>97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5">
      <c r="A18" s="229"/>
      <c r="B18" s="230"/>
      <c r="C18" s="262" t="s">
        <v>108</v>
      </c>
      <c r="D18" s="234"/>
      <c r="E18" s="235">
        <v>69.22</v>
      </c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12"/>
      <c r="Z18" s="212"/>
      <c r="AA18" s="212"/>
      <c r="AB18" s="212"/>
      <c r="AC18" s="212"/>
      <c r="AD18" s="212"/>
      <c r="AE18" s="212"/>
      <c r="AF18" s="212"/>
      <c r="AG18" s="212" t="s">
        <v>99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5">
      <c r="A19" s="245">
        <v>5</v>
      </c>
      <c r="B19" s="246" t="s">
        <v>109</v>
      </c>
      <c r="C19" s="261" t="s">
        <v>110</v>
      </c>
      <c r="D19" s="247" t="s">
        <v>111</v>
      </c>
      <c r="E19" s="248">
        <v>47.18</v>
      </c>
      <c r="F19" s="249"/>
      <c r="G19" s="250">
        <f>ROUND(E19*F19,2)</f>
        <v>0</v>
      </c>
      <c r="H19" s="233"/>
      <c r="I19" s="232">
        <f>ROUND(E19*H19,2)</f>
        <v>0</v>
      </c>
      <c r="J19" s="233"/>
      <c r="K19" s="232">
        <f>ROUND(E19*J19,2)</f>
        <v>0</v>
      </c>
      <c r="L19" s="232">
        <v>21</v>
      </c>
      <c r="M19" s="232">
        <f>G19*(1+L19/100)</f>
        <v>0</v>
      </c>
      <c r="N19" s="232">
        <v>0</v>
      </c>
      <c r="O19" s="232">
        <f>ROUND(E19*N19,2)</f>
        <v>0</v>
      </c>
      <c r="P19" s="232">
        <v>8.0000000000000007E-5</v>
      </c>
      <c r="Q19" s="232">
        <f>ROUND(E19*P19,2)</f>
        <v>0</v>
      </c>
      <c r="R19" s="232"/>
      <c r="S19" s="232" t="s">
        <v>94</v>
      </c>
      <c r="T19" s="232" t="s">
        <v>95</v>
      </c>
      <c r="U19" s="232">
        <v>3.5000000000000003E-2</v>
      </c>
      <c r="V19" s="232">
        <f>ROUND(E19*U19,2)</f>
        <v>1.65</v>
      </c>
      <c r="W19" s="232"/>
      <c r="X19" s="232" t="s">
        <v>96</v>
      </c>
      <c r="Y19" s="212"/>
      <c r="Z19" s="212"/>
      <c r="AA19" s="212"/>
      <c r="AB19" s="212"/>
      <c r="AC19" s="212"/>
      <c r="AD19" s="212"/>
      <c r="AE19" s="212"/>
      <c r="AF19" s="212"/>
      <c r="AG19" s="212" t="s">
        <v>97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5">
      <c r="A20" s="229"/>
      <c r="B20" s="230"/>
      <c r="C20" s="263" t="s">
        <v>112</v>
      </c>
      <c r="D20" s="236"/>
      <c r="E20" s="237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12"/>
      <c r="Z20" s="212"/>
      <c r="AA20" s="212"/>
      <c r="AB20" s="212"/>
      <c r="AC20" s="212"/>
      <c r="AD20" s="212"/>
      <c r="AE20" s="212"/>
      <c r="AF20" s="212"/>
      <c r="AG20" s="212" t="s">
        <v>99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5">
      <c r="A21" s="229"/>
      <c r="B21" s="230"/>
      <c r="C21" s="264" t="s">
        <v>113</v>
      </c>
      <c r="D21" s="236"/>
      <c r="E21" s="237">
        <v>33.700000000000003</v>
      </c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12"/>
      <c r="Z21" s="212"/>
      <c r="AA21" s="212"/>
      <c r="AB21" s="212"/>
      <c r="AC21" s="212"/>
      <c r="AD21" s="212"/>
      <c r="AE21" s="212"/>
      <c r="AF21" s="212"/>
      <c r="AG21" s="212" t="s">
        <v>99</v>
      </c>
      <c r="AH21" s="212">
        <v>2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5">
      <c r="A22" s="229"/>
      <c r="B22" s="230"/>
      <c r="C22" s="263" t="s">
        <v>114</v>
      </c>
      <c r="D22" s="236"/>
      <c r="E22" s="237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12"/>
      <c r="Z22" s="212"/>
      <c r="AA22" s="212"/>
      <c r="AB22" s="212"/>
      <c r="AC22" s="212"/>
      <c r="AD22" s="212"/>
      <c r="AE22" s="212"/>
      <c r="AF22" s="212"/>
      <c r="AG22" s="212" t="s">
        <v>99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5">
      <c r="A23" s="229"/>
      <c r="B23" s="230"/>
      <c r="C23" s="262" t="s">
        <v>115</v>
      </c>
      <c r="D23" s="234"/>
      <c r="E23" s="235">
        <v>47.18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12"/>
      <c r="Z23" s="212"/>
      <c r="AA23" s="212"/>
      <c r="AB23" s="212"/>
      <c r="AC23" s="212"/>
      <c r="AD23" s="212"/>
      <c r="AE23" s="212"/>
      <c r="AF23" s="212"/>
      <c r="AG23" s="212" t="s">
        <v>99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5">
      <c r="A24" s="245">
        <v>6</v>
      </c>
      <c r="B24" s="246" t="s">
        <v>116</v>
      </c>
      <c r="C24" s="261" t="s">
        <v>117</v>
      </c>
      <c r="D24" s="247" t="s">
        <v>111</v>
      </c>
      <c r="E24" s="248">
        <v>47.18</v>
      </c>
      <c r="F24" s="249"/>
      <c r="G24" s="250">
        <f>ROUND(E24*F24,2)</f>
        <v>0</v>
      </c>
      <c r="H24" s="233"/>
      <c r="I24" s="232">
        <f>ROUND(E24*H24,2)</f>
        <v>0</v>
      </c>
      <c r="J24" s="233"/>
      <c r="K24" s="232">
        <f>ROUND(E24*J24,2)</f>
        <v>0</v>
      </c>
      <c r="L24" s="232">
        <v>21</v>
      </c>
      <c r="M24" s="232">
        <f>G24*(1+L24/100)</f>
        <v>0</v>
      </c>
      <c r="N24" s="232">
        <v>3.0000000000000001E-5</v>
      </c>
      <c r="O24" s="232">
        <f>ROUND(E24*N24,2)</f>
        <v>0</v>
      </c>
      <c r="P24" s="232">
        <v>0</v>
      </c>
      <c r="Q24" s="232">
        <f>ROUND(E24*P24,2)</f>
        <v>0</v>
      </c>
      <c r="R24" s="232"/>
      <c r="S24" s="232" t="s">
        <v>94</v>
      </c>
      <c r="T24" s="232" t="s">
        <v>95</v>
      </c>
      <c r="U24" s="232">
        <v>0.13719999999999999</v>
      </c>
      <c r="V24" s="232">
        <f>ROUND(E24*U24,2)</f>
        <v>6.47</v>
      </c>
      <c r="W24" s="232"/>
      <c r="X24" s="232" t="s">
        <v>96</v>
      </c>
      <c r="Y24" s="212"/>
      <c r="Z24" s="212"/>
      <c r="AA24" s="212"/>
      <c r="AB24" s="212"/>
      <c r="AC24" s="212"/>
      <c r="AD24" s="212"/>
      <c r="AE24" s="212"/>
      <c r="AF24" s="212"/>
      <c r="AG24" s="212" t="s">
        <v>97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5">
      <c r="A25" s="229"/>
      <c r="B25" s="230"/>
      <c r="C25" s="262" t="s">
        <v>118</v>
      </c>
      <c r="D25" s="234"/>
      <c r="E25" s="235">
        <v>47.18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12"/>
      <c r="Z25" s="212"/>
      <c r="AA25" s="212"/>
      <c r="AB25" s="212"/>
      <c r="AC25" s="212"/>
      <c r="AD25" s="212"/>
      <c r="AE25" s="212"/>
      <c r="AF25" s="212"/>
      <c r="AG25" s="212" t="s">
        <v>99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5">
      <c r="A26" s="245">
        <v>7</v>
      </c>
      <c r="B26" s="246" t="s">
        <v>119</v>
      </c>
      <c r="C26" s="261" t="s">
        <v>120</v>
      </c>
      <c r="D26" s="247" t="s">
        <v>111</v>
      </c>
      <c r="E26" s="248">
        <v>47.18</v>
      </c>
      <c r="F26" s="249"/>
      <c r="G26" s="250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2">
        <v>2.2000000000000001E-4</v>
      </c>
      <c r="O26" s="232">
        <f>ROUND(E26*N26,2)</f>
        <v>0.01</v>
      </c>
      <c r="P26" s="232">
        <v>0</v>
      </c>
      <c r="Q26" s="232">
        <f>ROUND(E26*P26,2)</f>
        <v>0</v>
      </c>
      <c r="R26" s="232"/>
      <c r="S26" s="232" t="s">
        <v>94</v>
      </c>
      <c r="T26" s="232" t="s">
        <v>95</v>
      </c>
      <c r="U26" s="232">
        <v>0.23</v>
      </c>
      <c r="V26" s="232">
        <f>ROUND(E26*U26,2)</f>
        <v>10.85</v>
      </c>
      <c r="W26" s="232"/>
      <c r="X26" s="232" t="s">
        <v>96</v>
      </c>
      <c r="Y26" s="212"/>
      <c r="Z26" s="212"/>
      <c r="AA26" s="212"/>
      <c r="AB26" s="212"/>
      <c r="AC26" s="212"/>
      <c r="AD26" s="212"/>
      <c r="AE26" s="212"/>
      <c r="AF26" s="212"/>
      <c r="AG26" s="212" t="s">
        <v>97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5">
      <c r="A27" s="229"/>
      <c r="B27" s="230"/>
      <c r="C27" s="265" t="s">
        <v>121</v>
      </c>
      <c r="D27" s="251"/>
      <c r="E27" s="251"/>
      <c r="F27" s="251"/>
      <c r="G27" s="251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12"/>
      <c r="Z27" s="212"/>
      <c r="AA27" s="212"/>
      <c r="AB27" s="212"/>
      <c r="AC27" s="212"/>
      <c r="AD27" s="212"/>
      <c r="AE27" s="212"/>
      <c r="AF27" s="212"/>
      <c r="AG27" s="212" t="s">
        <v>122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5">
      <c r="A28" s="229"/>
      <c r="B28" s="230"/>
      <c r="C28" s="262" t="s">
        <v>118</v>
      </c>
      <c r="D28" s="234"/>
      <c r="E28" s="235">
        <v>47.18</v>
      </c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12"/>
      <c r="Z28" s="212"/>
      <c r="AA28" s="212"/>
      <c r="AB28" s="212"/>
      <c r="AC28" s="212"/>
      <c r="AD28" s="212"/>
      <c r="AE28" s="212"/>
      <c r="AF28" s="212"/>
      <c r="AG28" s="212" t="s">
        <v>99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0" outlineLevel="1" x14ac:dyDescent="0.25">
      <c r="A29" s="245">
        <v>8</v>
      </c>
      <c r="B29" s="246" t="s">
        <v>123</v>
      </c>
      <c r="C29" s="261" t="s">
        <v>124</v>
      </c>
      <c r="D29" s="247" t="s">
        <v>93</v>
      </c>
      <c r="E29" s="248">
        <v>69.224999999999994</v>
      </c>
      <c r="F29" s="249"/>
      <c r="G29" s="250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2">
        <v>0</v>
      </c>
      <c r="O29" s="232">
        <f>ROUND(E29*N29,2)</f>
        <v>0</v>
      </c>
      <c r="P29" s="232">
        <v>3.5000000000000001E-3</v>
      </c>
      <c r="Q29" s="232">
        <f>ROUND(E29*P29,2)</f>
        <v>0.24</v>
      </c>
      <c r="R29" s="232"/>
      <c r="S29" s="232" t="s">
        <v>94</v>
      </c>
      <c r="T29" s="232" t="s">
        <v>95</v>
      </c>
      <c r="U29" s="232">
        <v>0.11</v>
      </c>
      <c r="V29" s="232">
        <f>ROUND(E29*U29,2)</f>
        <v>7.61</v>
      </c>
      <c r="W29" s="232"/>
      <c r="X29" s="232" t="s">
        <v>96</v>
      </c>
      <c r="Y29" s="212"/>
      <c r="Z29" s="212"/>
      <c r="AA29" s="212"/>
      <c r="AB29" s="212"/>
      <c r="AC29" s="212"/>
      <c r="AD29" s="212"/>
      <c r="AE29" s="212"/>
      <c r="AF29" s="212"/>
      <c r="AG29" s="212" t="s">
        <v>97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5">
      <c r="A30" s="229"/>
      <c r="B30" s="230"/>
      <c r="C30" s="262" t="s">
        <v>108</v>
      </c>
      <c r="D30" s="234"/>
      <c r="E30" s="235">
        <v>69.224999999999994</v>
      </c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12"/>
      <c r="Z30" s="212"/>
      <c r="AA30" s="212"/>
      <c r="AB30" s="212"/>
      <c r="AC30" s="212"/>
      <c r="AD30" s="212"/>
      <c r="AE30" s="212"/>
      <c r="AF30" s="212"/>
      <c r="AG30" s="212" t="s">
        <v>99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5">
      <c r="A31" s="245">
        <v>9</v>
      </c>
      <c r="B31" s="246" t="s">
        <v>125</v>
      </c>
      <c r="C31" s="261" t="s">
        <v>126</v>
      </c>
      <c r="D31" s="247" t="s">
        <v>93</v>
      </c>
      <c r="E31" s="248">
        <v>69.224999999999994</v>
      </c>
      <c r="F31" s="249"/>
      <c r="G31" s="250">
        <f>ROUND(E31*F31,2)</f>
        <v>0</v>
      </c>
      <c r="H31" s="233"/>
      <c r="I31" s="232">
        <f>ROUND(E31*H31,2)</f>
        <v>0</v>
      </c>
      <c r="J31" s="233"/>
      <c r="K31" s="232">
        <f>ROUND(E31*J31,2)</f>
        <v>0</v>
      </c>
      <c r="L31" s="232">
        <v>21</v>
      </c>
      <c r="M31" s="232">
        <f>G31*(1+L31/100)</f>
        <v>0</v>
      </c>
      <c r="N31" s="232">
        <v>2.5000000000000001E-4</v>
      </c>
      <c r="O31" s="232">
        <f>ROUND(E31*N31,2)</f>
        <v>0.02</v>
      </c>
      <c r="P31" s="232">
        <v>0</v>
      </c>
      <c r="Q31" s="232">
        <f>ROUND(E31*P31,2)</f>
        <v>0</v>
      </c>
      <c r="R31" s="232"/>
      <c r="S31" s="232" t="s">
        <v>94</v>
      </c>
      <c r="T31" s="232" t="s">
        <v>95</v>
      </c>
      <c r="U31" s="232">
        <v>0.38</v>
      </c>
      <c r="V31" s="232">
        <f>ROUND(E31*U31,2)</f>
        <v>26.31</v>
      </c>
      <c r="W31" s="232"/>
      <c r="X31" s="232" t="s">
        <v>96</v>
      </c>
      <c r="Y31" s="212"/>
      <c r="Z31" s="212"/>
      <c r="AA31" s="212"/>
      <c r="AB31" s="212"/>
      <c r="AC31" s="212"/>
      <c r="AD31" s="212"/>
      <c r="AE31" s="212"/>
      <c r="AF31" s="212"/>
      <c r="AG31" s="212" t="s">
        <v>97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5">
      <c r="A32" s="229"/>
      <c r="B32" s="230"/>
      <c r="C32" s="262" t="s">
        <v>108</v>
      </c>
      <c r="D32" s="234"/>
      <c r="E32" s="235">
        <v>69.22</v>
      </c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12"/>
      <c r="Z32" s="212"/>
      <c r="AA32" s="212"/>
      <c r="AB32" s="212"/>
      <c r="AC32" s="212"/>
      <c r="AD32" s="212"/>
      <c r="AE32" s="212"/>
      <c r="AF32" s="212"/>
      <c r="AG32" s="212" t="s">
        <v>99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5">
      <c r="A33" s="245">
        <v>10</v>
      </c>
      <c r="B33" s="246" t="s">
        <v>127</v>
      </c>
      <c r="C33" s="261" t="s">
        <v>128</v>
      </c>
      <c r="D33" s="247" t="s">
        <v>111</v>
      </c>
      <c r="E33" s="248">
        <v>54.256999999999998</v>
      </c>
      <c r="F33" s="249"/>
      <c r="G33" s="250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2">
        <v>5.0000000000000001E-4</v>
      </c>
      <c r="O33" s="232">
        <f>ROUND(E33*N33,2)</f>
        <v>0.03</v>
      </c>
      <c r="P33" s="232">
        <v>0</v>
      </c>
      <c r="Q33" s="232">
        <f>ROUND(E33*P33,2)</f>
        <v>0</v>
      </c>
      <c r="R33" s="232" t="s">
        <v>129</v>
      </c>
      <c r="S33" s="232" t="s">
        <v>94</v>
      </c>
      <c r="T33" s="232" t="s">
        <v>95</v>
      </c>
      <c r="U33" s="232">
        <v>0</v>
      </c>
      <c r="V33" s="232">
        <f>ROUND(E33*U33,2)</f>
        <v>0</v>
      </c>
      <c r="W33" s="232"/>
      <c r="X33" s="232" t="s">
        <v>130</v>
      </c>
      <c r="Y33" s="212"/>
      <c r="Z33" s="212"/>
      <c r="AA33" s="212"/>
      <c r="AB33" s="212"/>
      <c r="AC33" s="212"/>
      <c r="AD33" s="212"/>
      <c r="AE33" s="212"/>
      <c r="AF33" s="212"/>
      <c r="AG33" s="212" t="s">
        <v>131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5">
      <c r="A34" s="229"/>
      <c r="B34" s="230"/>
      <c r="C34" s="262" t="s">
        <v>132</v>
      </c>
      <c r="D34" s="234"/>
      <c r="E34" s="235">
        <v>54.26</v>
      </c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12"/>
      <c r="Z34" s="212"/>
      <c r="AA34" s="212"/>
      <c r="AB34" s="212"/>
      <c r="AC34" s="212"/>
      <c r="AD34" s="212"/>
      <c r="AE34" s="212"/>
      <c r="AF34" s="212"/>
      <c r="AG34" s="212" t="s">
        <v>99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5">
      <c r="A35" s="245">
        <v>11</v>
      </c>
      <c r="B35" s="246" t="s">
        <v>133</v>
      </c>
      <c r="C35" s="261" t="s">
        <v>134</v>
      </c>
      <c r="D35" s="247" t="s">
        <v>93</v>
      </c>
      <c r="E35" s="248">
        <v>83.200909999999993</v>
      </c>
      <c r="F35" s="249"/>
      <c r="G35" s="250">
        <f>ROUND(E35*F35,2)</f>
        <v>0</v>
      </c>
      <c r="H35" s="233"/>
      <c r="I35" s="232">
        <f>ROUND(E35*H35,2)</f>
        <v>0</v>
      </c>
      <c r="J35" s="233"/>
      <c r="K35" s="232">
        <f>ROUND(E35*J35,2)</f>
        <v>0</v>
      </c>
      <c r="L35" s="232">
        <v>21</v>
      </c>
      <c r="M35" s="232">
        <f>G35*(1+L35/100)</f>
        <v>0</v>
      </c>
      <c r="N35" s="232">
        <v>5.0000000000000001E-3</v>
      </c>
      <c r="O35" s="232">
        <f>ROUND(E35*N35,2)</f>
        <v>0.42</v>
      </c>
      <c r="P35" s="232">
        <v>0</v>
      </c>
      <c r="Q35" s="232">
        <f>ROUND(E35*P35,2)</f>
        <v>0</v>
      </c>
      <c r="R35" s="232" t="s">
        <v>129</v>
      </c>
      <c r="S35" s="232" t="s">
        <v>94</v>
      </c>
      <c r="T35" s="232" t="s">
        <v>95</v>
      </c>
      <c r="U35" s="232">
        <v>0</v>
      </c>
      <c r="V35" s="232">
        <f>ROUND(E35*U35,2)</f>
        <v>0</v>
      </c>
      <c r="W35" s="232"/>
      <c r="X35" s="232" t="s">
        <v>130</v>
      </c>
      <c r="Y35" s="212"/>
      <c r="Z35" s="212"/>
      <c r="AA35" s="212"/>
      <c r="AB35" s="212"/>
      <c r="AC35" s="212"/>
      <c r="AD35" s="212"/>
      <c r="AE35" s="212"/>
      <c r="AF35" s="212"/>
      <c r="AG35" s="212" t="s">
        <v>131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5">
      <c r="A36" s="229"/>
      <c r="B36" s="230"/>
      <c r="C36" s="262" t="s">
        <v>135</v>
      </c>
      <c r="D36" s="234"/>
      <c r="E36" s="235">
        <v>76.150000000000006</v>
      </c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12"/>
      <c r="Z36" s="212"/>
      <c r="AA36" s="212"/>
      <c r="AB36" s="212"/>
      <c r="AC36" s="212"/>
      <c r="AD36" s="212"/>
      <c r="AE36" s="212"/>
      <c r="AF36" s="212"/>
      <c r="AG36" s="212" t="s">
        <v>99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5">
      <c r="A37" s="229"/>
      <c r="B37" s="230"/>
      <c r="C37" s="262" t="s">
        <v>136</v>
      </c>
      <c r="D37" s="234"/>
      <c r="E37" s="235">
        <v>7.05</v>
      </c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12"/>
      <c r="Z37" s="212"/>
      <c r="AA37" s="212"/>
      <c r="AB37" s="212"/>
      <c r="AC37" s="212"/>
      <c r="AD37" s="212"/>
      <c r="AE37" s="212"/>
      <c r="AF37" s="212"/>
      <c r="AG37" s="212" t="s">
        <v>99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5">
      <c r="A38" s="245">
        <v>12</v>
      </c>
      <c r="B38" s="246" t="s">
        <v>137</v>
      </c>
      <c r="C38" s="261" t="s">
        <v>138</v>
      </c>
      <c r="D38" s="247" t="s">
        <v>139</v>
      </c>
      <c r="E38" s="248">
        <v>664.56</v>
      </c>
      <c r="F38" s="249"/>
      <c r="G38" s="250">
        <f>ROUND(E38*F38,2)</f>
        <v>0</v>
      </c>
      <c r="H38" s="233"/>
      <c r="I38" s="232">
        <f>ROUND(E38*H38,2)</f>
        <v>0</v>
      </c>
      <c r="J38" s="233"/>
      <c r="K38" s="232">
        <f>ROUND(E38*J38,2)</f>
        <v>0</v>
      </c>
      <c r="L38" s="232">
        <v>21</v>
      </c>
      <c r="M38" s="232">
        <f>G38*(1+L38/100)</f>
        <v>0</v>
      </c>
      <c r="N38" s="232">
        <v>1E-3</v>
      </c>
      <c r="O38" s="232">
        <f>ROUND(E38*N38,2)</f>
        <v>0.66</v>
      </c>
      <c r="P38" s="232">
        <v>0</v>
      </c>
      <c r="Q38" s="232">
        <f>ROUND(E38*P38,2)</f>
        <v>0</v>
      </c>
      <c r="R38" s="232" t="s">
        <v>129</v>
      </c>
      <c r="S38" s="232" t="s">
        <v>94</v>
      </c>
      <c r="T38" s="232" t="s">
        <v>95</v>
      </c>
      <c r="U38" s="232">
        <v>0</v>
      </c>
      <c r="V38" s="232">
        <f>ROUND(E38*U38,2)</f>
        <v>0</v>
      </c>
      <c r="W38" s="232"/>
      <c r="X38" s="232" t="s">
        <v>130</v>
      </c>
      <c r="Y38" s="212"/>
      <c r="Z38" s="212"/>
      <c r="AA38" s="212"/>
      <c r="AB38" s="212"/>
      <c r="AC38" s="212"/>
      <c r="AD38" s="212"/>
      <c r="AE38" s="212"/>
      <c r="AF38" s="212"/>
      <c r="AG38" s="212" t="s">
        <v>131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5">
      <c r="A39" s="229"/>
      <c r="B39" s="230"/>
      <c r="C39" s="262" t="s">
        <v>140</v>
      </c>
      <c r="D39" s="234"/>
      <c r="E39" s="235">
        <v>664.56</v>
      </c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12"/>
      <c r="Z39" s="212"/>
      <c r="AA39" s="212"/>
      <c r="AB39" s="212"/>
      <c r="AC39" s="212"/>
      <c r="AD39" s="212"/>
      <c r="AE39" s="212"/>
      <c r="AF39" s="212"/>
      <c r="AG39" s="212" t="s">
        <v>99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5">
      <c r="A40" s="245">
        <v>13</v>
      </c>
      <c r="B40" s="246" t="s">
        <v>141</v>
      </c>
      <c r="C40" s="261" t="s">
        <v>142</v>
      </c>
      <c r="D40" s="247" t="s">
        <v>143</v>
      </c>
      <c r="E40" s="248">
        <v>33.700000000000003</v>
      </c>
      <c r="F40" s="249"/>
      <c r="G40" s="250">
        <f>ROUND(E40*F40,2)</f>
        <v>0</v>
      </c>
      <c r="H40" s="233"/>
      <c r="I40" s="232">
        <f>ROUND(E40*H40,2)</f>
        <v>0</v>
      </c>
      <c r="J40" s="233"/>
      <c r="K40" s="232">
        <f>ROUND(E40*J40,2)</f>
        <v>0</v>
      </c>
      <c r="L40" s="232">
        <v>21</v>
      </c>
      <c r="M40" s="232">
        <f>G40*(1+L40/100)</f>
        <v>0</v>
      </c>
      <c r="N40" s="232">
        <v>0</v>
      </c>
      <c r="O40" s="232">
        <f>ROUND(E40*N40,2)</f>
        <v>0</v>
      </c>
      <c r="P40" s="232">
        <v>0</v>
      </c>
      <c r="Q40" s="232">
        <f>ROUND(E40*P40,2)</f>
        <v>0</v>
      </c>
      <c r="R40" s="232"/>
      <c r="S40" s="232" t="s">
        <v>144</v>
      </c>
      <c r="T40" s="232" t="s">
        <v>145</v>
      </c>
      <c r="U40" s="232">
        <v>0</v>
      </c>
      <c r="V40" s="232">
        <f>ROUND(E40*U40,2)</f>
        <v>0</v>
      </c>
      <c r="W40" s="232"/>
      <c r="X40" s="232" t="s">
        <v>130</v>
      </c>
      <c r="Y40" s="212"/>
      <c r="Z40" s="212"/>
      <c r="AA40" s="212"/>
      <c r="AB40" s="212"/>
      <c r="AC40" s="212"/>
      <c r="AD40" s="212"/>
      <c r="AE40" s="212"/>
      <c r="AF40" s="212"/>
      <c r="AG40" s="212" t="s">
        <v>131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5">
      <c r="A41" s="229"/>
      <c r="B41" s="230"/>
      <c r="C41" s="262" t="s">
        <v>146</v>
      </c>
      <c r="D41" s="234"/>
      <c r="E41" s="235">
        <v>33.700000000000003</v>
      </c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12"/>
      <c r="Z41" s="212"/>
      <c r="AA41" s="212"/>
      <c r="AB41" s="212"/>
      <c r="AC41" s="212"/>
      <c r="AD41" s="212"/>
      <c r="AE41" s="212"/>
      <c r="AF41" s="212"/>
      <c r="AG41" s="212" t="s">
        <v>99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5">
      <c r="A42" s="229">
        <v>14</v>
      </c>
      <c r="B42" s="230" t="s">
        <v>147</v>
      </c>
      <c r="C42" s="266" t="s">
        <v>148</v>
      </c>
      <c r="D42" s="231" t="s">
        <v>0</v>
      </c>
      <c r="E42" s="252">
        <v>1.2</v>
      </c>
      <c r="F42" s="233"/>
      <c r="G42" s="232">
        <f>ROUND(E42*F42,2)</f>
        <v>0</v>
      </c>
      <c r="H42" s="233"/>
      <c r="I42" s="232">
        <f>ROUND(E42*H42,2)</f>
        <v>0</v>
      </c>
      <c r="J42" s="233"/>
      <c r="K42" s="232">
        <f>ROUND(E42*J42,2)</f>
        <v>0</v>
      </c>
      <c r="L42" s="232">
        <v>21</v>
      </c>
      <c r="M42" s="232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2"/>
      <c r="S42" s="232" t="s">
        <v>94</v>
      </c>
      <c r="T42" s="232" t="s">
        <v>95</v>
      </c>
      <c r="U42" s="232">
        <v>0</v>
      </c>
      <c r="V42" s="232">
        <f>ROUND(E42*U42,2)</f>
        <v>0</v>
      </c>
      <c r="W42" s="232"/>
      <c r="X42" s="232" t="s">
        <v>149</v>
      </c>
      <c r="Y42" s="212"/>
      <c r="Z42" s="212"/>
      <c r="AA42" s="212"/>
      <c r="AB42" s="212"/>
      <c r="AC42" s="212"/>
      <c r="AD42" s="212"/>
      <c r="AE42" s="212"/>
      <c r="AF42" s="212"/>
      <c r="AG42" s="212" t="s">
        <v>150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13" x14ac:dyDescent="0.25">
      <c r="A43" s="239" t="s">
        <v>89</v>
      </c>
      <c r="B43" s="240" t="s">
        <v>59</v>
      </c>
      <c r="C43" s="260" t="s">
        <v>60</v>
      </c>
      <c r="D43" s="241"/>
      <c r="E43" s="242"/>
      <c r="F43" s="243"/>
      <c r="G43" s="244">
        <f>SUMIF(AG44:AG52,"&lt;&gt;NOR",G44:G52)</f>
        <v>0</v>
      </c>
      <c r="H43" s="238"/>
      <c r="I43" s="238">
        <f>SUM(I44:I52)</f>
        <v>0</v>
      </c>
      <c r="J43" s="238"/>
      <c r="K43" s="238">
        <f>SUM(K44:K52)</f>
        <v>0</v>
      </c>
      <c r="L43" s="238"/>
      <c r="M43" s="238">
        <f>SUM(M44:M52)</f>
        <v>0</v>
      </c>
      <c r="N43" s="238"/>
      <c r="O43" s="238">
        <f>SUM(O44:O52)</f>
        <v>0</v>
      </c>
      <c r="P43" s="238"/>
      <c r="Q43" s="238">
        <f>SUM(Q44:Q52)</f>
        <v>0</v>
      </c>
      <c r="R43" s="238"/>
      <c r="S43" s="238"/>
      <c r="T43" s="238"/>
      <c r="U43" s="238"/>
      <c r="V43" s="238">
        <f>SUM(V44:V52)</f>
        <v>0.95</v>
      </c>
      <c r="W43" s="238"/>
      <c r="X43" s="238"/>
      <c r="AG43" t="s">
        <v>90</v>
      </c>
    </row>
    <row r="44" spans="1:60" outlineLevel="1" x14ac:dyDescent="0.25">
      <c r="A44" s="245">
        <v>15</v>
      </c>
      <c r="B44" s="246" t="s">
        <v>151</v>
      </c>
      <c r="C44" s="261" t="s">
        <v>152</v>
      </c>
      <c r="D44" s="247" t="s">
        <v>153</v>
      </c>
      <c r="E44" s="248">
        <v>0.24606</v>
      </c>
      <c r="F44" s="249"/>
      <c r="G44" s="250">
        <f>ROUND(E44*F44,2)</f>
        <v>0</v>
      </c>
      <c r="H44" s="233"/>
      <c r="I44" s="232">
        <f>ROUND(E44*H44,2)</f>
        <v>0</v>
      </c>
      <c r="J44" s="233"/>
      <c r="K44" s="232">
        <f>ROUND(E44*J44,2)</f>
        <v>0</v>
      </c>
      <c r="L44" s="232">
        <v>21</v>
      </c>
      <c r="M44" s="232">
        <f>G44*(1+L44/100)</f>
        <v>0</v>
      </c>
      <c r="N44" s="232">
        <v>0</v>
      </c>
      <c r="O44" s="232">
        <f>ROUND(E44*N44,2)</f>
        <v>0</v>
      </c>
      <c r="P44" s="232">
        <v>0</v>
      </c>
      <c r="Q44" s="232">
        <f>ROUND(E44*P44,2)</f>
        <v>0</v>
      </c>
      <c r="R44" s="232"/>
      <c r="S44" s="232" t="s">
        <v>94</v>
      </c>
      <c r="T44" s="232" t="s">
        <v>95</v>
      </c>
      <c r="U44" s="232">
        <v>0</v>
      </c>
      <c r="V44" s="232">
        <f>ROUND(E44*U44,2)</f>
        <v>0</v>
      </c>
      <c r="W44" s="232"/>
      <c r="X44" s="232" t="s">
        <v>96</v>
      </c>
      <c r="Y44" s="212"/>
      <c r="Z44" s="212"/>
      <c r="AA44" s="212"/>
      <c r="AB44" s="212"/>
      <c r="AC44" s="212"/>
      <c r="AD44" s="212"/>
      <c r="AE44" s="212"/>
      <c r="AF44" s="212"/>
      <c r="AG44" s="212" t="s">
        <v>97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5">
      <c r="A45" s="229"/>
      <c r="B45" s="230"/>
      <c r="C45" s="262" t="s">
        <v>154</v>
      </c>
      <c r="D45" s="234"/>
      <c r="E45" s="235">
        <v>0.24606</v>
      </c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12"/>
      <c r="Z45" s="212"/>
      <c r="AA45" s="212"/>
      <c r="AB45" s="212"/>
      <c r="AC45" s="212"/>
      <c r="AD45" s="212"/>
      <c r="AE45" s="212"/>
      <c r="AF45" s="212"/>
      <c r="AG45" s="212" t="s">
        <v>99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5">
      <c r="A46" s="245">
        <v>16</v>
      </c>
      <c r="B46" s="246" t="s">
        <v>155</v>
      </c>
      <c r="C46" s="261" t="s">
        <v>156</v>
      </c>
      <c r="D46" s="247" t="s">
        <v>153</v>
      </c>
      <c r="E46" s="248">
        <v>0.50773000000000001</v>
      </c>
      <c r="F46" s="249"/>
      <c r="G46" s="250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2">
        <v>0</v>
      </c>
      <c r="O46" s="232">
        <f>ROUND(E46*N46,2)</f>
        <v>0</v>
      </c>
      <c r="P46" s="232">
        <v>0</v>
      </c>
      <c r="Q46" s="232">
        <f>ROUND(E46*P46,2)</f>
        <v>0</v>
      </c>
      <c r="R46" s="232"/>
      <c r="S46" s="232" t="s">
        <v>94</v>
      </c>
      <c r="T46" s="232" t="s">
        <v>95</v>
      </c>
      <c r="U46" s="232">
        <v>0.49</v>
      </c>
      <c r="V46" s="232">
        <f>ROUND(E46*U46,2)</f>
        <v>0.25</v>
      </c>
      <c r="W46" s="232"/>
      <c r="X46" s="232" t="s">
        <v>157</v>
      </c>
      <c r="Y46" s="212"/>
      <c r="Z46" s="212"/>
      <c r="AA46" s="212"/>
      <c r="AB46" s="212"/>
      <c r="AC46" s="212"/>
      <c r="AD46" s="212"/>
      <c r="AE46" s="212"/>
      <c r="AF46" s="212"/>
      <c r="AG46" s="212" t="s">
        <v>158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5">
      <c r="A47" s="229"/>
      <c r="B47" s="230"/>
      <c r="C47" s="265" t="s">
        <v>159</v>
      </c>
      <c r="D47" s="251"/>
      <c r="E47" s="251"/>
      <c r="F47" s="251"/>
      <c r="G47" s="251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12"/>
      <c r="Z47" s="212"/>
      <c r="AA47" s="212"/>
      <c r="AB47" s="212"/>
      <c r="AC47" s="212"/>
      <c r="AD47" s="212"/>
      <c r="AE47" s="212"/>
      <c r="AF47" s="212"/>
      <c r="AG47" s="212" t="s">
        <v>122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5">
      <c r="A48" s="253">
        <v>17</v>
      </c>
      <c r="B48" s="254" t="s">
        <v>160</v>
      </c>
      <c r="C48" s="267" t="s">
        <v>161</v>
      </c>
      <c r="D48" s="255" t="s">
        <v>153</v>
      </c>
      <c r="E48" s="256">
        <v>7.61599</v>
      </c>
      <c r="F48" s="257"/>
      <c r="G48" s="258">
        <f>ROUND(E48*F48,2)</f>
        <v>0</v>
      </c>
      <c r="H48" s="233"/>
      <c r="I48" s="232">
        <f>ROUND(E48*H48,2)</f>
        <v>0</v>
      </c>
      <c r="J48" s="233"/>
      <c r="K48" s="232">
        <f>ROUND(E48*J48,2)</f>
        <v>0</v>
      </c>
      <c r="L48" s="232">
        <v>21</v>
      </c>
      <c r="M48" s="232">
        <f>G48*(1+L48/100)</f>
        <v>0</v>
      </c>
      <c r="N48" s="232">
        <v>0</v>
      </c>
      <c r="O48" s="232">
        <f>ROUND(E48*N48,2)</f>
        <v>0</v>
      </c>
      <c r="P48" s="232">
        <v>0</v>
      </c>
      <c r="Q48" s="232">
        <f>ROUND(E48*P48,2)</f>
        <v>0</v>
      </c>
      <c r="R48" s="232"/>
      <c r="S48" s="232" t="s">
        <v>94</v>
      </c>
      <c r="T48" s="232" t="s">
        <v>95</v>
      </c>
      <c r="U48" s="232">
        <v>0</v>
      </c>
      <c r="V48" s="232">
        <f>ROUND(E48*U48,2)</f>
        <v>0</v>
      </c>
      <c r="W48" s="232"/>
      <c r="X48" s="232" t="s">
        <v>157</v>
      </c>
      <c r="Y48" s="212"/>
      <c r="Z48" s="212"/>
      <c r="AA48" s="212"/>
      <c r="AB48" s="212"/>
      <c r="AC48" s="212"/>
      <c r="AD48" s="212"/>
      <c r="AE48" s="212"/>
      <c r="AF48" s="212"/>
      <c r="AG48" s="212" t="s">
        <v>158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5">
      <c r="A49" s="253">
        <v>18</v>
      </c>
      <c r="B49" s="254" t="s">
        <v>162</v>
      </c>
      <c r="C49" s="267" t="s">
        <v>163</v>
      </c>
      <c r="D49" s="255" t="s">
        <v>153</v>
      </c>
      <c r="E49" s="256">
        <v>0.50773000000000001</v>
      </c>
      <c r="F49" s="257"/>
      <c r="G49" s="258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2"/>
      <c r="S49" s="232" t="s">
        <v>94</v>
      </c>
      <c r="T49" s="232" t="s">
        <v>95</v>
      </c>
      <c r="U49" s="232">
        <v>0.94199999999999995</v>
      </c>
      <c r="V49" s="232">
        <f>ROUND(E49*U49,2)</f>
        <v>0.48</v>
      </c>
      <c r="W49" s="232"/>
      <c r="X49" s="232" t="s">
        <v>157</v>
      </c>
      <c r="Y49" s="212"/>
      <c r="Z49" s="212"/>
      <c r="AA49" s="212"/>
      <c r="AB49" s="212"/>
      <c r="AC49" s="212"/>
      <c r="AD49" s="212"/>
      <c r="AE49" s="212"/>
      <c r="AF49" s="212"/>
      <c r="AG49" s="212" t="s">
        <v>158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5">
      <c r="A50" s="253">
        <v>19</v>
      </c>
      <c r="B50" s="254" t="s">
        <v>164</v>
      </c>
      <c r="C50" s="267" t="s">
        <v>165</v>
      </c>
      <c r="D50" s="255" t="s">
        <v>153</v>
      </c>
      <c r="E50" s="256">
        <v>2.0309300000000001</v>
      </c>
      <c r="F50" s="257"/>
      <c r="G50" s="258">
        <f>ROUND(E50*F50,2)</f>
        <v>0</v>
      </c>
      <c r="H50" s="233"/>
      <c r="I50" s="232">
        <f>ROUND(E50*H50,2)</f>
        <v>0</v>
      </c>
      <c r="J50" s="233"/>
      <c r="K50" s="232">
        <f>ROUND(E50*J50,2)</f>
        <v>0</v>
      </c>
      <c r="L50" s="232">
        <v>21</v>
      </c>
      <c r="M50" s="232">
        <f>G50*(1+L50/100)</f>
        <v>0</v>
      </c>
      <c r="N50" s="232">
        <v>0</v>
      </c>
      <c r="O50" s="232">
        <f>ROUND(E50*N50,2)</f>
        <v>0</v>
      </c>
      <c r="P50" s="232">
        <v>0</v>
      </c>
      <c r="Q50" s="232">
        <f>ROUND(E50*P50,2)</f>
        <v>0</v>
      </c>
      <c r="R50" s="232"/>
      <c r="S50" s="232" t="s">
        <v>94</v>
      </c>
      <c r="T50" s="232" t="s">
        <v>95</v>
      </c>
      <c r="U50" s="232">
        <v>0.11</v>
      </c>
      <c r="V50" s="232">
        <f>ROUND(E50*U50,2)</f>
        <v>0.22</v>
      </c>
      <c r="W50" s="232"/>
      <c r="X50" s="232" t="s">
        <v>157</v>
      </c>
      <c r="Y50" s="212"/>
      <c r="Z50" s="212"/>
      <c r="AA50" s="212"/>
      <c r="AB50" s="212"/>
      <c r="AC50" s="212"/>
      <c r="AD50" s="212"/>
      <c r="AE50" s="212"/>
      <c r="AF50" s="212"/>
      <c r="AG50" s="212" t="s">
        <v>158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5">
      <c r="A51" s="245">
        <v>20</v>
      </c>
      <c r="B51" s="246" t="s">
        <v>166</v>
      </c>
      <c r="C51" s="261" t="s">
        <v>167</v>
      </c>
      <c r="D51" s="247" t="s">
        <v>153</v>
      </c>
      <c r="E51" s="248">
        <v>0.26167000000000001</v>
      </c>
      <c r="F51" s="249"/>
      <c r="G51" s="250">
        <f>ROUND(E51*F51,2)</f>
        <v>0</v>
      </c>
      <c r="H51" s="233"/>
      <c r="I51" s="232">
        <f>ROUND(E51*H51,2)</f>
        <v>0</v>
      </c>
      <c r="J51" s="233"/>
      <c r="K51" s="232">
        <f>ROUND(E51*J51,2)</f>
        <v>0</v>
      </c>
      <c r="L51" s="232">
        <v>21</v>
      </c>
      <c r="M51" s="232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2"/>
      <c r="S51" s="232" t="s">
        <v>94</v>
      </c>
      <c r="T51" s="232" t="s">
        <v>168</v>
      </c>
      <c r="U51" s="232">
        <v>0</v>
      </c>
      <c r="V51" s="232">
        <f>ROUND(E51*U51,2)</f>
        <v>0</v>
      </c>
      <c r="W51" s="232"/>
      <c r="X51" s="232" t="s">
        <v>96</v>
      </c>
      <c r="Y51" s="212"/>
      <c r="Z51" s="212"/>
      <c r="AA51" s="212"/>
      <c r="AB51" s="212"/>
      <c r="AC51" s="212"/>
      <c r="AD51" s="212"/>
      <c r="AE51" s="212"/>
      <c r="AF51" s="212"/>
      <c r="AG51" s="212" t="s">
        <v>97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5">
      <c r="A52" s="229"/>
      <c r="B52" s="230"/>
      <c r="C52" s="262" t="s">
        <v>169</v>
      </c>
      <c r="D52" s="234"/>
      <c r="E52" s="235">
        <v>0.26167000000000001</v>
      </c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12"/>
      <c r="Z52" s="212"/>
      <c r="AA52" s="212"/>
      <c r="AB52" s="212"/>
      <c r="AC52" s="212"/>
      <c r="AD52" s="212"/>
      <c r="AE52" s="212"/>
      <c r="AF52" s="212"/>
      <c r="AG52" s="212" t="s">
        <v>99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x14ac:dyDescent="0.25">
      <c r="A53" s="3"/>
      <c r="B53" s="4"/>
      <c r="C53" s="268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AE53">
        <v>15</v>
      </c>
      <c r="AF53">
        <v>21</v>
      </c>
      <c r="AG53" t="s">
        <v>76</v>
      </c>
    </row>
    <row r="54" spans="1:60" ht="13" x14ac:dyDescent="0.25">
      <c r="A54" s="215"/>
      <c r="B54" s="216" t="s">
        <v>31</v>
      </c>
      <c r="C54" s="269"/>
      <c r="D54" s="217"/>
      <c r="E54" s="218"/>
      <c r="F54" s="218"/>
      <c r="G54" s="259">
        <f>G8+G12+G43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AE54">
        <f>SUMIF(L7:L52,AE53,G7:G52)</f>
        <v>0</v>
      </c>
      <c r="AF54">
        <f>SUMIF(L7:L52,AF53,G7:G52)</f>
        <v>0</v>
      </c>
      <c r="AG54" t="s">
        <v>170</v>
      </c>
    </row>
    <row r="55" spans="1:60" x14ac:dyDescent="0.25">
      <c r="A55" s="3"/>
      <c r="B55" s="4"/>
      <c r="C55" s="268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60" x14ac:dyDescent="0.25">
      <c r="A56" s="3"/>
      <c r="B56" s="4"/>
      <c r="C56" s="268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60" x14ac:dyDescent="0.25">
      <c r="A57" s="219" t="s">
        <v>171</v>
      </c>
      <c r="B57" s="219"/>
      <c r="C57" s="270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60" x14ac:dyDescent="0.25">
      <c r="A58" s="220"/>
      <c r="B58" s="221"/>
      <c r="C58" s="271"/>
      <c r="D58" s="221"/>
      <c r="E58" s="221"/>
      <c r="F58" s="221"/>
      <c r="G58" s="22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AG58" t="s">
        <v>172</v>
      </c>
    </row>
    <row r="59" spans="1:60" x14ac:dyDescent="0.25">
      <c r="A59" s="223"/>
      <c r="B59" s="224"/>
      <c r="C59" s="272"/>
      <c r="D59" s="224"/>
      <c r="E59" s="224"/>
      <c r="F59" s="224"/>
      <c r="G59" s="22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60" x14ac:dyDescent="0.25">
      <c r="A60" s="223"/>
      <c r="B60" s="224"/>
      <c r="C60" s="272"/>
      <c r="D60" s="224"/>
      <c r="E60" s="224"/>
      <c r="F60" s="224"/>
      <c r="G60" s="22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60" x14ac:dyDescent="0.25">
      <c r="A61" s="223"/>
      <c r="B61" s="224"/>
      <c r="C61" s="272"/>
      <c r="D61" s="224"/>
      <c r="E61" s="224"/>
      <c r="F61" s="224"/>
      <c r="G61" s="22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60" x14ac:dyDescent="0.25">
      <c r="A62" s="226"/>
      <c r="B62" s="227"/>
      <c r="C62" s="273"/>
      <c r="D62" s="227"/>
      <c r="E62" s="227"/>
      <c r="F62" s="227"/>
      <c r="G62" s="22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60" x14ac:dyDescent="0.25">
      <c r="A63" s="3"/>
      <c r="B63" s="4"/>
      <c r="C63" s="268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60" x14ac:dyDescent="0.25">
      <c r="C64" s="274"/>
      <c r="D64" s="10"/>
      <c r="AG64" t="s">
        <v>173</v>
      </c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8">
    <mergeCell ref="A1:G1"/>
    <mergeCell ref="C2:G2"/>
    <mergeCell ref="C3:G3"/>
    <mergeCell ref="C4:G4"/>
    <mergeCell ref="A57:C57"/>
    <mergeCell ref="A58:G62"/>
    <mergeCell ref="C27:G27"/>
    <mergeCell ref="C47:G47"/>
  </mergeCells>
  <pageMargins left="0.59055118110236204" right="0.196850393700787" top="0.78740157499999996" bottom="0.78740157499999996" header="0.3" footer="0.3"/>
  <pageSetup paperSize="9" orientation="portrait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SO02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'SO02 01 Pol'!Názvy_tisku</vt:lpstr>
      <vt:lpstr>oadresa</vt:lpstr>
      <vt:lpstr>Stavba!Objednatel</vt:lpstr>
      <vt:lpstr>Stavba!Objekt</vt:lpstr>
      <vt:lpstr>'SO02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2019-03-19T12:27:02Z</cp:lastPrinted>
  <dcterms:created xsi:type="dcterms:W3CDTF">2009-04-08T07:15:50Z</dcterms:created>
  <dcterms:modified xsi:type="dcterms:W3CDTF">2026-03-17T20:28:57Z</dcterms:modified>
</cp:coreProperties>
</file>